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files and folders\Contracte\Antredoc\Metodologie selectie\"/>
    </mc:Choice>
  </mc:AlternateContent>
  <xr:revisionPtr revIDLastSave="0" documentId="13_ncr:1_{260ED2D7-7D64-4670-A21D-085802F542B2}" xr6:coauthVersionLast="41" xr6:coauthVersionMax="41" xr10:uidLastSave="{00000000-0000-0000-0000-000000000000}"/>
  <bookViews>
    <workbookView xWindow="-120" yWindow="-120" windowWidth="24240" windowHeight="13140" tabRatio="633" xr2:uid="{00000000-000D-0000-FFFF-FFFF00000000}"/>
  </bookViews>
  <sheets>
    <sheet name="Activitatea de cercetare" sheetId="6" r:id="rId1"/>
    <sheet name="Punctaj" sheetId="2" r:id="rId2"/>
  </sheets>
  <externalReferences>
    <externalReference r:id="rId3"/>
  </externalReferences>
  <definedNames>
    <definedName name="_xlnm._FilterDatabase" localSheetId="0" hidden="1">'Activitatea de cercetare'!$A$18:$G$28</definedName>
    <definedName name="OLE_LINK1" localSheetId="0">'Activitatea de cercetare'!$B$38</definedName>
    <definedName name="tip">'[1]A3. Recunoastere si impact'!$L$2:$L$4</definedName>
    <definedName name="tip_functie">'Activitatea de cercetare'!$I$56:$I$57</definedName>
    <definedName name="tip_proiect">'Activitatea de cercetare'!$I$53:$I$54</definedName>
    <definedName name="tipf">'[1]A2. Activitatea de cercetare'!$I$44:$I$45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2" i="6" l="1"/>
  <c r="F41" i="6"/>
  <c r="F40" i="6"/>
  <c r="F39" i="6"/>
  <c r="F38" i="6"/>
  <c r="F55" i="6" l="1"/>
  <c r="F56" i="6"/>
  <c r="F57" i="6"/>
  <c r="F58" i="6"/>
  <c r="F59" i="6"/>
  <c r="F60" i="6"/>
  <c r="F54" i="6"/>
  <c r="C51" i="6" l="1"/>
  <c r="C50" i="6"/>
  <c r="F49" i="6"/>
  <c r="F48" i="6"/>
  <c r="F47" i="6"/>
  <c r="F51" i="6" s="1"/>
  <c r="D14" i="2" s="1"/>
  <c r="F46" i="6"/>
  <c r="F50" i="6" s="1"/>
  <c r="D13" i="2" s="1"/>
  <c r="F65" i="6" l="1"/>
  <c r="D18" i="2" s="1"/>
  <c r="F62" i="6"/>
  <c r="D15" i="2" s="1"/>
  <c r="F66" i="6"/>
  <c r="F34" i="6" l="1"/>
  <c r="F33" i="6"/>
  <c r="F32" i="6"/>
  <c r="F31" i="6"/>
  <c r="F30" i="6"/>
  <c r="F14" i="6"/>
  <c r="F13" i="6"/>
  <c r="F12" i="6"/>
  <c r="F11" i="6"/>
  <c r="F10" i="6"/>
  <c r="F9" i="6"/>
  <c r="F8" i="6"/>
  <c r="C5" i="2"/>
  <c r="C4" i="2"/>
  <c r="B22" i="2"/>
  <c r="C35" i="6" l="1"/>
  <c r="F64" i="6" l="1"/>
  <c r="D17" i="2" s="1"/>
  <c r="C15" i="6"/>
  <c r="D15" i="6"/>
  <c r="F63" i="6" l="1"/>
  <c r="D16" i="2" s="1"/>
  <c r="C61" i="6" l="1"/>
  <c r="C43" i="6" l="1"/>
  <c r="C26" i="6" l="1"/>
  <c r="F61" i="6" l="1"/>
  <c r="F15" i="6" l="1"/>
  <c r="D9" i="2" s="1"/>
  <c r="F35" i="6"/>
  <c r="D11" i="2" s="1"/>
  <c r="F43" i="6" l="1"/>
  <c r="D12" i="2" s="1"/>
  <c r="F22" i="6" l="1"/>
  <c r="F25" i="6"/>
  <c r="F21" i="6"/>
  <c r="F20" i="6"/>
  <c r="F24" i="6"/>
  <c r="F23" i="6"/>
  <c r="F19" i="6"/>
  <c r="F26" i="6" l="1"/>
  <c r="D10" i="2" s="1"/>
  <c r="D19" i="2" s="1"/>
</calcChain>
</file>

<file path=xl/sharedStrings.xml><?xml version="1.0" encoding="utf-8"?>
<sst xmlns="http://schemas.openxmlformats.org/spreadsheetml/2006/main" count="86" uniqueCount="64">
  <si>
    <t>Nr. crt.</t>
  </si>
  <si>
    <t>Revista</t>
  </si>
  <si>
    <t>Factor de impact</t>
  </si>
  <si>
    <t>Numar de autori</t>
  </si>
  <si>
    <t>Punctaj</t>
  </si>
  <si>
    <t>Conferinta ISI</t>
  </si>
  <si>
    <t>Indexata in</t>
  </si>
  <si>
    <t>Conferinta BDI</t>
  </si>
  <si>
    <t>TOTAL (articole in reviste ISI)</t>
  </si>
  <si>
    <t>TOTAL (articole in conferinte ISI)</t>
  </si>
  <si>
    <t>TOTAL (articole in reviste BDI)</t>
  </si>
  <si>
    <t>TOTAL (articole in conferinte BDI)</t>
  </si>
  <si>
    <t>Functia (Director/Membru)</t>
  </si>
  <si>
    <t>Ani</t>
  </si>
  <si>
    <t>International / National</t>
  </si>
  <si>
    <t xml:space="preserve"> </t>
  </si>
  <si>
    <t>TOTAL (granturi proiecte castigate prin competitie)</t>
  </si>
  <si>
    <t>internationale</t>
  </si>
  <si>
    <t>Proprietate intelectuala, brevete de inventie, certificate ORDA</t>
  </si>
  <si>
    <t>nationale (OSIM)</t>
  </si>
  <si>
    <t>TOTAL</t>
  </si>
  <si>
    <t>Activitatea de cercetare a candidatului</t>
  </si>
  <si>
    <t>Criteriu</t>
  </si>
  <si>
    <t>Subcriteriu</t>
  </si>
  <si>
    <t>Domeniul:</t>
  </si>
  <si>
    <t>Granturi / proiecte castigate prin competitie sau Contracte cu agenti economici in valoare de minimum 10000 USD echivalent incasati, in institutii de invatamant sau cercetare care sunt IOSUD</t>
  </si>
  <si>
    <t>internationale / director</t>
  </si>
  <si>
    <t>nationale / director</t>
  </si>
  <si>
    <t>internationale / membru</t>
  </si>
  <si>
    <t>nationale / membru</t>
  </si>
  <si>
    <t>Nume si prenume:</t>
  </si>
  <si>
    <t>Data:</t>
  </si>
  <si>
    <t>Nnnn Pppp</t>
  </si>
  <si>
    <t>Ingineria…...</t>
  </si>
  <si>
    <t>Total (director granturi internationale)</t>
  </si>
  <si>
    <t>Total (director granturi nationale)</t>
  </si>
  <si>
    <t>Total (membru granturi internationale)</t>
  </si>
  <si>
    <t>Total (membru granturi nationale)</t>
  </si>
  <si>
    <t>Numar granturi ca director</t>
  </si>
  <si>
    <t>5-6. Proprietate intelectuala, brevete de inventie, certificate ORDA</t>
  </si>
  <si>
    <t>An</t>
  </si>
  <si>
    <t>TOTAL (proprietate intelectuala, brevete - Internationale)</t>
  </si>
  <si>
    <t>TOTAL (proprietate intelectuala, brevete - Nationale)</t>
  </si>
  <si>
    <t>Candidat (semnatura):</t>
  </si>
  <si>
    <t>Articole in reviste indexate  in baze de date internationale recunoscute</t>
  </si>
  <si>
    <t>Articole in volumele unor manifestari stiintifice indexate  in baze de date internationale recunoscute</t>
  </si>
  <si>
    <t>Fișa de autoevaluare a rezultatelor științifice</t>
  </si>
  <si>
    <t xml:space="preserve">Nume si prenume:   </t>
  </si>
  <si>
    <t xml:space="preserve">Domeniul:  </t>
  </si>
  <si>
    <t>4. Articole in volumele unor manifestari stiintifice indexate  in baze de date internationale recunoscute</t>
  </si>
  <si>
    <t>3. Articole in reviste indexate  in baze de date internationale recunoscute</t>
  </si>
  <si>
    <t>Articole in volumele unor manifestari stiintifice indexate ISI (WOS)</t>
  </si>
  <si>
    <t>2. Articole in volumele unor manifestari stiintifice indexate ISI (WOS)</t>
  </si>
  <si>
    <t>Articole in reviste cotate ISI (WOS)</t>
  </si>
  <si>
    <t>1. Articole in reviste cotate ISI (WOS)</t>
  </si>
  <si>
    <t>Activitatea stiintifica. Punctaj</t>
  </si>
  <si>
    <t>Subcomisie evaluare:</t>
  </si>
  <si>
    <t>Evaluator 1: _________________________________________</t>
  </si>
  <si>
    <t>Evaluator 2:_________________________________________</t>
  </si>
  <si>
    <t>Evaluator 3:_________________________________________</t>
  </si>
  <si>
    <t>Semnatura: ____________</t>
  </si>
  <si>
    <t>Anexa 4b</t>
  </si>
  <si>
    <t>Anexa 4a</t>
  </si>
  <si>
    <t>Punctaj aprobat de subcomisie: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</si>
</sst>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18]d\ mmmm\ yyyy;@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center" vertical="center" wrapText="1"/>
    </xf>
    <xf numFmtId="2" fontId="4" fillId="3" borderId="0" xfId="0" applyNumberFormat="1" applyFont="1" applyFill="1" applyBorder="1" applyAlignment="1">
      <alignment vertical="center" wrapText="1"/>
    </xf>
    <xf numFmtId="0" fontId="0" fillId="3" borderId="0" xfId="0" applyFill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0" borderId="0" xfId="0" applyFont="1"/>
    <xf numFmtId="0" fontId="11" fillId="4" borderId="5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left" vertical="center" wrapText="1"/>
    </xf>
    <xf numFmtId="0" fontId="10" fillId="6" borderId="8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/>
    </xf>
    <xf numFmtId="0" fontId="10" fillId="0" borderId="0" xfId="0" applyFont="1" applyAlignment="1">
      <alignment vertical="center" wrapText="1"/>
    </xf>
    <xf numFmtId="2" fontId="4" fillId="3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justify" wrapText="1"/>
    </xf>
    <xf numFmtId="0" fontId="4" fillId="0" borderId="0" xfId="0" applyFont="1" applyAlignment="1">
      <alignment wrapText="1"/>
    </xf>
    <xf numFmtId="0" fontId="10" fillId="0" borderId="0" xfId="0" applyFont="1" applyFill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2" fontId="6" fillId="0" borderId="0" xfId="0" applyNumberFormat="1" applyFont="1" applyAlignment="1">
      <alignment vertical="center"/>
    </xf>
    <xf numFmtId="0" fontId="6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2" fontId="6" fillId="0" borderId="0" xfId="0" applyNumberFormat="1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8" fillId="0" borderId="0" xfId="0" applyFont="1"/>
    <xf numFmtId="0" fontId="14" fillId="0" borderId="0" xfId="0" applyFont="1"/>
    <xf numFmtId="0" fontId="10" fillId="6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1" fillId="0" borderId="0" xfId="0" applyFont="1"/>
    <xf numFmtId="0" fontId="8" fillId="3" borderId="0" xfId="0" applyFont="1" applyFill="1" applyAlignment="1">
      <alignment vertical="center" wrapText="1"/>
    </xf>
    <xf numFmtId="2" fontId="6" fillId="0" borderId="0" xfId="0" applyNumberFormat="1" applyFont="1" applyFill="1" applyAlignment="1">
      <alignment vertical="center"/>
    </xf>
    <xf numFmtId="2" fontId="5" fillId="0" borderId="0" xfId="0" applyNumberFormat="1" applyFont="1" applyFill="1" applyAlignment="1">
      <alignment vertical="center"/>
    </xf>
    <xf numFmtId="0" fontId="1" fillId="3" borderId="0" xfId="0" applyFont="1" applyFill="1" applyBorder="1" applyAlignment="1">
      <alignment horizontal="center" vertical="center" wrapText="1"/>
    </xf>
    <xf numFmtId="2" fontId="8" fillId="3" borderId="0" xfId="0" applyNumberFormat="1" applyFont="1" applyFill="1" applyBorder="1" applyAlignment="1">
      <alignment vertical="center"/>
    </xf>
    <xf numFmtId="0" fontId="0" fillId="0" borderId="0" xfId="0" applyFill="1"/>
    <xf numFmtId="0" fontId="1" fillId="0" borderId="0" xfId="0" applyFont="1" applyFill="1"/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2" fontId="6" fillId="3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6" fillId="3" borderId="0" xfId="0" applyFont="1" applyFill="1" applyBorder="1" applyAlignment="1">
      <alignment horizontal="center" vertical="center"/>
    </xf>
    <xf numFmtId="2" fontId="6" fillId="3" borderId="0" xfId="0" applyNumberFormat="1" applyFont="1" applyFill="1" applyBorder="1" applyAlignment="1">
      <alignment vertical="center" wrapText="1"/>
    </xf>
    <xf numFmtId="2" fontId="6" fillId="3" borderId="0" xfId="0" applyNumberFormat="1" applyFont="1" applyFill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1" fontId="1" fillId="0" borderId="23" xfId="0" applyNumberFormat="1" applyFont="1" applyBorder="1" applyAlignment="1">
      <alignment vertical="center" wrapText="1"/>
    </xf>
    <xf numFmtId="0" fontId="15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vertical="center" wrapText="1"/>
    </xf>
    <xf numFmtId="2" fontId="16" fillId="3" borderId="0" xfId="0" applyNumberFormat="1" applyFont="1" applyFill="1" applyBorder="1" applyAlignment="1">
      <alignment vertical="center" wrapText="1"/>
    </xf>
    <xf numFmtId="2" fontId="4" fillId="4" borderId="6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left"/>
    </xf>
    <xf numFmtId="0" fontId="3" fillId="0" borderId="25" xfId="0" applyFont="1" applyBorder="1"/>
    <xf numFmtId="0" fontId="2" fillId="2" borderId="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1" xfId="0" applyFont="1" applyFill="1" applyBorder="1" applyAlignment="1">
      <alignment vertical="center" wrapText="1"/>
    </xf>
    <xf numFmtId="0" fontId="0" fillId="0" borderId="0" xfId="0" applyBorder="1"/>
    <xf numFmtId="2" fontId="1" fillId="0" borderId="0" xfId="0" applyNumberFormat="1" applyFont="1" applyAlignment="1" applyProtection="1">
      <alignment vertical="center" wrapText="1"/>
    </xf>
    <xf numFmtId="1" fontId="6" fillId="0" borderId="0" xfId="0" applyNumberFormat="1" applyFont="1" applyAlignment="1">
      <alignment horizontal="center" vertical="center" wrapText="1"/>
    </xf>
    <xf numFmtId="0" fontId="1" fillId="4" borderId="0" xfId="0" applyFont="1" applyFill="1" applyAlignment="1">
      <alignment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3" fillId="0" borderId="6" xfId="0" applyFont="1" applyBorder="1"/>
    <xf numFmtId="0" fontId="3" fillId="4" borderId="26" xfId="0" applyFont="1" applyFill="1" applyBorder="1" applyAlignment="1">
      <alignment vertical="center"/>
    </xf>
    <xf numFmtId="0" fontId="3" fillId="0" borderId="27" xfId="0" applyFont="1" applyBorder="1"/>
    <xf numFmtId="0" fontId="3" fillId="0" borderId="0" xfId="0" applyFont="1" applyBorder="1"/>
    <xf numFmtId="0" fontId="17" fillId="0" borderId="24" xfId="0" applyFont="1" applyBorder="1" applyAlignment="1">
      <alignment horizontal="left" wrapText="1"/>
    </xf>
    <xf numFmtId="0" fontId="11" fillId="5" borderId="14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11" fillId="5" borderId="16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left" vertical="center" wrapText="1"/>
    </xf>
    <xf numFmtId="0" fontId="10" fillId="6" borderId="11" xfId="0" applyFont="1" applyFill="1" applyBorder="1" applyAlignment="1">
      <alignment horizontal="left" vertical="center" wrapText="1"/>
    </xf>
    <xf numFmtId="0" fontId="10" fillId="6" borderId="9" xfId="0" applyFont="1" applyFill="1" applyBorder="1" applyAlignment="1">
      <alignment horizontal="left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5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top style="thin">
          <color theme="4"/>
        </top>
      </border>
    </dxf>
    <dxf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border outline="0">
        <top style="thin">
          <color theme="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border outline="0">
        <top style="thin">
          <color theme="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top style="thin">
          <color theme="4"/>
        </top>
      </border>
    </dxf>
    <dxf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general" vertical="center" textRotation="0" wrapText="1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top style="thin">
          <color rgb="FF4F81BD"/>
        </top>
      </border>
    </dxf>
    <dxf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general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charset val="238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charset val="238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charset val="238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</dxfs>
  <tableStyles count="1" defaultTableStyle="TableStyleMedium9" defaultPivotStyle="PivotStyleLight16">
    <tableStyle name="Table Style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17807</xdr:colOff>
      <xdr:row>0</xdr:row>
      <xdr:rowOff>66675</xdr:rowOff>
    </xdr:from>
    <xdr:to>
      <xdr:col>12</xdr:col>
      <xdr:colOff>438150</xdr:colOff>
      <xdr:row>6</xdr:row>
      <xdr:rowOff>66675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00C3EF4-F4D0-4FF5-ADD3-095696BE127C}"/>
            </a:ext>
          </a:extLst>
        </xdr:cNvPr>
        <xdr:cNvSpPr txBox="1"/>
      </xdr:nvSpPr>
      <xdr:spPr>
        <a:xfrm>
          <a:off x="9457082" y="66675"/>
          <a:ext cx="3782668" cy="11811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- pentru mai multe inregistrari se copiaza una</a:t>
          </a:r>
          <a:r>
            <a:rPr lang="en-US" sz="1100" baseline="0"/>
            <a:t> din liniile din tabel si se insereaza deasupra liniei TOTAL</a:t>
          </a:r>
        </a:p>
        <a:p>
          <a:r>
            <a:rPr lang="en-US" sz="1100" baseline="0"/>
            <a:t>- liniile goale din tabele se sterg</a:t>
          </a:r>
        </a:p>
        <a:p>
          <a:endParaRPr lang="en-US" sz="1100" baseline="0"/>
        </a:p>
        <a:p>
          <a:r>
            <a:rPr lang="en-US" sz="1100" baseline="0"/>
            <a:t>- paginile care contin explicatii nu se listeaza</a:t>
          </a:r>
        </a:p>
        <a:p>
          <a:r>
            <a:rPr lang="en-US" sz="1100" baseline="0"/>
            <a:t>- se listeaza foile: "Activitatea de cercetare" si "Punctaj"</a:t>
          </a:r>
          <a:endParaRPr lang="en-US" sz="1100"/>
        </a:p>
      </xdr:txBody>
    </xdr:sp>
    <xdr:clientData/>
  </xdr:twoCellAnchor>
  <xdr:twoCellAnchor>
    <xdr:from>
      <xdr:col>7</xdr:col>
      <xdr:colOff>8281</xdr:colOff>
      <xdr:row>6</xdr:row>
      <xdr:rowOff>265042</xdr:rowOff>
    </xdr:from>
    <xdr:to>
      <xdr:col>12</xdr:col>
      <xdr:colOff>495300</xdr:colOff>
      <xdr:row>10</xdr:row>
      <xdr:rowOff>19049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E71A113-20E6-4B9D-AD42-0735EB30A970}"/>
            </a:ext>
          </a:extLst>
        </xdr:cNvPr>
        <xdr:cNvSpPr txBox="1"/>
      </xdr:nvSpPr>
      <xdr:spPr>
        <a:xfrm>
          <a:off x="9447556" y="1446142"/>
          <a:ext cx="3849344" cy="649357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Articole in reviste ISI (WOS)</a:t>
          </a:r>
        </a:p>
        <a:p>
          <a:r>
            <a:rPr lang="en-US" sz="1100"/>
            <a:t>punctaj:</a:t>
          </a:r>
          <a:r>
            <a:rPr lang="en-US" sz="1100" baseline="0"/>
            <a:t> (25+30*factor de impact)/numar de autori</a:t>
          </a:r>
          <a:endParaRPr lang="en-US" sz="1100"/>
        </a:p>
      </xdr:txBody>
    </xdr:sp>
    <xdr:clientData/>
  </xdr:twoCellAnchor>
  <xdr:twoCellAnchor>
    <xdr:from>
      <xdr:col>6</xdr:col>
      <xdr:colOff>588065</xdr:colOff>
      <xdr:row>17</xdr:row>
      <xdr:rowOff>47626</xdr:rowOff>
    </xdr:from>
    <xdr:to>
      <xdr:col>12</xdr:col>
      <xdr:colOff>457200</xdr:colOff>
      <xdr:row>18</xdr:row>
      <xdr:rowOff>257175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A1795AC-0309-42D6-BD1F-0CD926EE99B9}"/>
            </a:ext>
          </a:extLst>
        </xdr:cNvPr>
        <xdr:cNvSpPr txBox="1"/>
      </xdr:nvSpPr>
      <xdr:spPr>
        <a:xfrm>
          <a:off x="9436790" y="3457576"/>
          <a:ext cx="3822010" cy="533399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Articole  ISI (WOS) Proceedings </a:t>
          </a:r>
        </a:p>
        <a:p>
          <a:r>
            <a:rPr lang="en-US" sz="1100"/>
            <a:t>punctaj:</a:t>
          </a:r>
          <a:r>
            <a:rPr lang="en-US" sz="1100" baseline="0"/>
            <a:t> 20/numar de autori</a:t>
          </a:r>
          <a:endParaRPr lang="en-US" sz="1100"/>
        </a:p>
      </xdr:txBody>
    </xdr:sp>
    <xdr:clientData/>
  </xdr:twoCellAnchor>
  <xdr:twoCellAnchor>
    <xdr:from>
      <xdr:col>7</xdr:col>
      <xdr:colOff>0</xdr:colOff>
      <xdr:row>28</xdr:row>
      <xdr:rowOff>38100</xdr:rowOff>
    </xdr:from>
    <xdr:to>
      <xdr:col>12</xdr:col>
      <xdr:colOff>504825</xdr:colOff>
      <xdr:row>29</xdr:row>
      <xdr:rowOff>190500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F373378-72D2-4D3C-972B-49A9903D79E7}"/>
            </a:ext>
          </a:extLst>
        </xdr:cNvPr>
        <xdr:cNvSpPr txBox="1"/>
      </xdr:nvSpPr>
      <xdr:spPr>
        <a:xfrm>
          <a:off x="9439275" y="5943600"/>
          <a:ext cx="3867150" cy="47625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Articole in reviste BDI recunoscute</a:t>
          </a:r>
        </a:p>
        <a:p>
          <a:r>
            <a:rPr lang="en-US" sz="1100"/>
            <a:t>punctaj:</a:t>
          </a:r>
          <a:r>
            <a:rPr lang="en-US" sz="1100" baseline="0"/>
            <a:t> 25/numar de autori</a:t>
          </a:r>
          <a:endParaRPr lang="en-US" sz="1100"/>
        </a:p>
      </xdr:txBody>
    </xdr:sp>
    <xdr:clientData/>
  </xdr:twoCellAnchor>
  <xdr:twoCellAnchor>
    <xdr:from>
      <xdr:col>6</xdr:col>
      <xdr:colOff>590549</xdr:colOff>
      <xdr:row>36</xdr:row>
      <xdr:rowOff>0</xdr:rowOff>
    </xdr:from>
    <xdr:to>
      <xdr:col>12</xdr:col>
      <xdr:colOff>495299</xdr:colOff>
      <xdr:row>37</xdr:row>
      <xdr:rowOff>161925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C39B1F06-2AB7-40F1-8568-F92574973450}"/>
            </a:ext>
          </a:extLst>
        </xdr:cNvPr>
        <xdr:cNvSpPr txBox="1"/>
      </xdr:nvSpPr>
      <xdr:spPr>
        <a:xfrm>
          <a:off x="9439274" y="7696200"/>
          <a:ext cx="3857625" cy="485775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Articole  conferinte BDI recunoscute</a:t>
          </a:r>
        </a:p>
        <a:p>
          <a:r>
            <a:rPr lang="en-US" sz="1100"/>
            <a:t>punctaj:</a:t>
          </a:r>
          <a:r>
            <a:rPr lang="en-US" sz="1100" baseline="0"/>
            <a:t> 15/numar de autori</a:t>
          </a:r>
          <a:endParaRPr lang="en-US" sz="1100"/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12</xdr:col>
      <xdr:colOff>485775</xdr:colOff>
      <xdr:row>56</xdr:row>
      <xdr:rowOff>28575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B0519E4C-53B4-47D8-B4B0-A20A91900C03}"/>
            </a:ext>
          </a:extLst>
        </xdr:cNvPr>
        <xdr:cNvSpPr txBox="1"/>
      </xdr:nvSpPr>
      <xdr:spPr>
        <a:xfrm>
          <a:off x="9439275" y="11391900"/>
          <a:ext cx="3848100" cy="1190625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Granturi /proiecte </a:t>
          </a:r>
          <a:r>
            <a:rPr lang="en-US" sz="1100" b="1"/>
            <a:t>de cercetare </a:t>
          </a:r>
          <a:r>
            <a:rPr lang="en-US" sz="1100"/>
            <a:t>castigate prin competitie</a:t>
          </a:r>
        </a:p>
        <a:p>
          <a:r>
            <a:rPr lang="en-US" sz="1100"/>
            <a:t>punctaj:</a:t>
          </a:r>
          <a:r>
            <a:rPr lang="en-US" sz="1100" baseline="0"/>
            <a:t> </a:t>
          </a:r>
        </a:p>
        <a:p>
          <a:r>
            <a:rPr lang="en-US" sz="1100" baseline="0"/>
            <a:t>director grant international: 50*ani</a:t>
          </a:r>
        </a:p>
        <a:p>
          <a:r>
            <a:rPr lang="en-US" sz="1100" baseline="0"/>
            <a:t>director grant national: 25*ani</a:t>
          </a:r>
        </a:p>
        <a:p>
          <a:r>
            <a:rPr lang="en-US" sz="1100" baseline="0"/>
            <a:t>membru grant international: 10*ani</a:t>
          </a:r>
        </a:p>
        <a:p>
          <a:r>
            <a:rPr lang="en-US" sz="1100" baseline="0"/>
            <a:t>membru grant national: 5*ani</a:t>
          </a:r>
        </a:p>
      </xdr:txBody>
    </xdr:sp>
    <xdr:clientData/>
  </xdr:twoCellAnchor>
  <xdr:twoCellAnchor>
    <xdr:from>
      <xdr:col>6</xdr:col>
      <xdr:colOff>590549</xdr:colOff>
      <xdr:row>44</xdr:row>
      <xdr:rowOff>0</xdr:rowOff>
    </xdr:from>
    <xdr:to>
      <xdr:col>12</xdr:col>
      <xdr:colOff>476249</xdr:colOff>
      <xdr:row>47</xdr:row>
      <xdr:rowOff>114300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C2429207-921E-4F88-895D-C00AD2E004CD}"/>
            </a:ext>
          </a:extLst>
        </xdr:cNvPr>
        <xdr:cNvSpPr txBox="1"/>
      </xdr:nvSpPr>
      <xdr:spPr>
        <a:xfrm>
          <a:off x="9439274" y="8953500"/>
          <a:ext cx="3838575" cy="81915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Proprietate intelectuala, brevete de inventie, certificate ORDA</a:t>
          </a:r>
        </a:p>
        <a:p>
          <a:r>
            <a:rPr lang="en-US" sz="1100"/>
            <a:t>punctaj:</a:t>
          </a:r>
          <a:r>
            <a:rPr lang="en-US" sz="1100" baseline="0"/>
            <a:t> </a:t>
          </a:r>
        </a:p>
        <a:p>
          <a:r>
            <a:rPr lang="en-US" sz="1100" baseline="0"/>
            <a:t>brevet international: 35/nr autori</a:t>
          </a:r>
        </a:p>
        <a:p>
          <a:r>
            <a:rPr lang="en-US" sz="1100" baseline="0"/>
            <a:t>brevet national: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25/nr autori</a:t>
          </a:r>
          <a:endParaRPr lang="en-US" sz="1100" baseline="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files%20and%20folders/Scoala/_Cercetare%20ierarhizare%202014/Updated/Raica_P_FV_29.09.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tralizator"/>
      <sheetName val="A1. Activitatea didactica"/>
      <sheetName val="A2. Activitatea de cercetare"/>
      <sheetName val="A3. Recunoastere si impact"/>
      <sheetName val="Indicator de merit si cond min"/>
    </sheetNames>
    <sheetDataSet>
      <sheetData sheetId="0" refreshError="1"/>
      <sheetData sheetId="1" refreshError="1"/>
      <sheetData sheetId="2">
        <row r="44">
          <cell r="I44" t="str">
            <v>International</v>
          </cell>
        </row>
        <row r="45">
          <cell r="I45" t="str">
            <v>National</v>
          </cell>
        </row>
      </sheetData>
      <sheetData sheetId="3">
        <row r="2">
          <cell r="L2" t="str">
            <v>ISI</v>
          </cell>
        </row>
        <row r="3">
          <cell r="L3" t="str">
            <v>BDI</v>
          </cell>
        </row>
        <row r="4">
          <cell r="L4" t="str">
            <v>carte</v>
          </cell>
        </row>
      </sheetData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14" displayName="Table14" ref="A7:F15" totalsRowShown="0" headerRowDxfId="52" dataDxfId="51">
  <sortState xmlns:xlrd2="http://schemas.microsoft.com/office/spreadsheetml/2017/richdata2" ref="A15:G26">
    <sortCondition descending="1" ref="D14:D26"/>
  </sortState>
  <tableColumns count="6">
    <tableColumn id="1" xr3:uid="{00000000-0010-0000-0200-000001000000}" name="Nr. crt." dataDxfId="50"/>
    <tableColumn id="2" xr3:uid="{00000000-0010-0000-0200-000002000000}" name="1. Articole in reviste cotate ISI (WOS)" dataDxfId="49"/>
    <tableColumn id="3" xr3:uid="{00000000-0010-0000-0200-000003000000}" name="Revista" dataDxfId="48"/>
    <tableColumn id="7" xr3:uid="{00000000-0010-0000-0200-000007000000}" name="Factor de impact" dataDxfId="47"/>
    <tableColumn id="4" xr3:uid="{00000000-0010-0000-0200-000004000000}" name="Numar de autori" dataDxfId="46"/>
    <tableColumn id="5" xr3:uid="{00000000-0010-0000-0200-000005000000}" name="Punctaj" dataDxfId="45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Table48" displayName="Table48" ref="A18:F26" totalsRowShown="0" headerRowDxfId="44" dataDxfId="43" tableBorderDxfId="42">
  <tableColumns count="6">
    <tableColumn id="1" xr3:uid="{00000000-0010-0000-0300-000001000000}" name="Nr. crt." dataDxfId="41"/>
    <tableColumn id="2" xr3:uid="{00000000-0010-0000-0300-000002000000}" name="2. Articole in volumele unor manifestari stiintifice indexate ISI (WOS)" dataDxfId="40"/>
    <tableColumn id="3" xr3:uid="{00000000-0010-0000-0300-000003000000}" name="Conferinta ISI" dataDxfId="39"/>
    <tableColumn id="4" xr3:uid="{00000000-0010-0000-0300-000004000000}" name=" " dataDxfId="38"/>
    <tableColumn id="5" xr3:uid="{00000000-0010-0000-0300-000005000000}" name="Numar de autori" dataDxfId="37"/>
    <tableColumn id="6" xr3:uid="{D1D19D8A-08BD-4F72-8403-3D66E7616D21}" name="Punctaj" dataDxfId="36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4000000}" name="Table59" displayName="Table59" ref="A37:F43" totalsRowShown="0" headerRowDxfId="35" dataDxfId="34" tableBorderDxfId="33">
  <tableColumns count="6">
    <tableColumn id="1" xr3:uid="{00000000-0010-0000-0400-000001000000}" name="Nr. crt." dataDxfId="32"/>
    <tableColumn id="2" xr3:uid="{00000000-0010-0000-0400-000002000000}" name="4. Articole in volumele unor manifestari stiintifice indexate  in baze de date internationale recunoscute" dataDxfId="31"/>
    <tableColumn id="3" xr3:uid="{00000000-0010-0000-0400-000003000000}" name="Conferinta BDI" dataDxfId="30"/>
    <tableColumn id="4" xr3:uid="{00000000-0010-0000-0400-000004000000}" name="Indexata in" dataDxfId="29"/>
    <tableColumn id="5" xr3:uid="{00000000-0010-0000-0400-000005000000}" name="Numar de autori" dataDxfId="28"/>
    <tableColumn id="6" xr3:uid="{00000000-0010-0000-0400-000006000000}" name="Punctaj" dataDxfId="27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5000000}" name="Table610" displayName="Table610" ref="A29:F35" totalsRowShown="0" headerRowDxfId="26" dataDxfId="25" tableBorderDxfId="24">
  <tableColumns count="6">
    <tableColumn id="1" xr3:uid="{00000000-0010-0000-0500-000001000000}" name="Nr. crt." dataDxfId="23"/>
    <tableColumn id="2" xr3:uid="{00000000-0010-0000-0500-000002000000}" name="3. Articole in reviste indexate  in baze de date internationale recunoscute" dataDxfId="22"/>
    <tableColumn id="3" xr3:uid="{00000000-0010-0000-0500-000003000000}" name="Revista" dataDxfId="21"/>
    <tableColumn id="4" xr3:uid="{00000000-0010-0000-0500-000004000000}" name="Indexata in" dataDxfId="20"/>
    <tableColumn id="5" xr3:uid="{00000000-0010-0000-0500-000005000000}" name="Numar de autori" dataDxfId="19"/>
    <tableColumn id="6" xr3:uid="{00000000-0010-0000-0500-000006000000}" name="Punctaj" dataDxfId="18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6000000}" name="Table61012" displayName="Table61012" ref="A53:F61" totalsRowShown="0" headerRowDxfId="17" dataDxfId="16" tableBorderDxfId="15">
  <tableColumns count="6">
    <tableColumn id="1" xr3:uid="{00000000-0010-0000-0600-000001000000}" name="Nr. crt." dataDxfId="14"/>
    <tableColumn id="2" xr3:uid="{00000000-0010-0000-0600-000002000000}" name="Granturi / proiecte castigate prin competitie sau Contracte cu agenti economici in valoare de minimum 10000 USD echivalent incasati, in institutii de invatamant sau cercetare care sunt IOSUD" dataDxfId="13"/>
    <tableColumn id="3" xr3:uid="{00000000-0010-0000-0600-000003000000}" name="Functia (Director/Membru)" dataDxfId="12"/>
    <tableColumn id="4" xr3:uid="{00000000-0010-0000-0600-000004000000}" name="Ani" dataDxfId="11"/>
    <tableColumn id="5" xr3:uid="{00000000-0010-0000-0600-000005000000}" name="International / National" dataDxfId="10"/>
    <tableColumn id="6" xr3:uid="{00000000-0010-0000-0600-000006000000}" name="Punctaj" dataDxfId="9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A842222-E4F1-4B4D-97ED-A724A60DA237}" name="Table592" displayName="Table592" ref="A45:F51" totalsRowShown="0" headerRowDxfId="8" dataDxfId="7" tableBorderDxfId="6">
  <tableColumns count="6">
    <tableColumn id="1" xr3:uid="{468E76A7-E398-497F-972C-0E2E479E949C}" name="Nr. crt." dataDxfId="5"/>
    <tableColumn id="2" xr3:uid="{4F69A7FD-7707-491D-ACEB-BF70E7FE040A}" name="5-6. Proprietate intelectuala, brevete de inventie, certificate ORDA" dataDxfId="4"/>
    <tableColumn id="3" xr3:uid="{FE9DA526-B4CE-454F-B70C-31525FF094D9}" name="International / National" dataDxfId="3"/>
    <tableColumn id="4" xr3:uid="{DB89AFAF-4E02-42D5-BADA-388BED8ADF92}" name="An" dataDxfId="2"/>
    <tableColumn id="5" xr3:uid="{1F39BDC4-02E3-49EE-8771-4FE3949F55B7}" name="Numar de autori" dataDxfId="1"/>
    <tableColumn id="6" xr3:uid="{81D6D19C-E780-4943-9E4C-DFE7E35EA7BA}" name="Punctaj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5.xml"/><Relationship Id="rId3" Type="http://schemas.openxmlformats.org/officeDocument/2006/relationships/vmlDrawing" Target="../drawings/vmlDrawing1.vml"/><Relationship Id="rId7" Type="http://schemas.openxmlformats.org/officeDocument/2006/relationships/table" Target="../tables/table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Relationship Id="rId9" Type="http://schemas.openxmlformats.org/officeDocument/2006/relationships/table" Target="../tables/table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66"/>
  <sheetViews>
    <sheetView tabSelected="1" zoomScaleNormal="100" workbookViewId="0"/>
  </sheetViews>
  <sheetFormatPr defaultRowHeight="15" x14ac:dyDescent="0.25"/>
  <cols>
    <col min="1" max="1" width="8.5703125" style="2" customWidth="1"/>
    <col min="2" max="2" width="64.5703125" customWidth="1"/>
    <col min="3" max="3" width="28.85546875" style="1" customWidth="1"/>
    <col min="4" max="4" width="9.5703125" style="1" customWidth="1"/>
    <col min="5" max="5" width="11.42578125" style="2" customWidth="1"/>
    <col min="6" max="6" width="9.7109375" style="21" customWidth="1"/>
    <col min="7" max="7" width="8.85546875" customWidth="1"/>
    <col min="9" max="9" width="13.85546875" customWidth="1"/>
  </cols>
  <sheetData>
    <row r="1" spans="1:7" x14ac:dyDescent="0.25">
      <c r="F1" s="113" t="s">
        <v>62</v>
      </c>
    </row>
    <row r="2" spans="1:7" ht="15.75" x14ac:dyDescent="0.25">
      <c r="B2" s="70" t="s">
        <v>46</v>
      </c>
    </row>
    <row r="3" spans="1:7" ht="15.75" thickBot="1" x14ac:dyDescent="0.3"/>
    <row r="4" spans="1:7" ht="15.75" thickBot="1" x14ac:dyDescent="0.3">
      <c r="B4" s="106" t="s">
        <v>47</v>
      </c>
      <c r="C4" s="119" t="s">
        <v>32</v>
      </c>
      <c r="D4" s="119"/>
      <c r="E4" s="119"/>
      <c r="F4" s="119"/>
    </row>
    <row r="5" spans="1:7" ht="15.75" thickBot="1" x14ac:dyDescent="0.3">
      <c r="B5" s="107" t="s">
        <v>48</v>
      </c>
      <c r="C5" s="119" t="s">
        <v>33</v>
      </c>
      <c r="D5" s="119"/>
      <c r="E5" s="119"/>
      <c r="F5" s="119"/>
    </row>
    <row r="7" spans="1:7" ht="25.5" x14ac:dyDescent="0.25">
      <c r="A7" s="14" t="s">
        <v>0</v>
      </c>
      <c r="B7" s="4" t="s">
        <v>54</v>
      </c>
      <c r="C7" s="4" t="s">
        <v>1</v>
      </c>
      <c r="D7" s="14" t="s">
        <v>2</v>
      </c>
      <c r="E7" s="4" t="s">
        <v>3</v>
      </c>
      <c r="F7" s="4" t="s">
        <v>4</v>
      </c>
      <c r="G7" s="4"/>
    </row>
    <row r="8" spans="1:7" x14ac:dyDescent="0.25">
      <c r="A8" s="14">
        <v>1</v>
      </c>
      <c r="B8" s="19"/>
      <c r="C8" s="52"/>
      <c r="D8" s="20"/>
      <c r="E8" s="14"/>
      <c r="F8" s="6">
        <f>IF(Table14[[#This Row],[Numar de autori]]&gt;0, (25+30*D8)/E8,0)</f>
        <v>0</v>
      </c>
      <c r="G8" s="6"/>
    </row>
    <row r="9" spans="1:7" x14ac:dyDescent="0.25">
      <c r="A9" s="14">
        <v>2</v>
      </c>
      <c r="B9" s="19"/>
      <c r="C9" s="52"/>
      <c r="D9" s="27"/>
      <c r="E9" s="14"/>
      <c r="F9" s="6">
        <f>IF(Table14[[#This Row],[Numar de autori]]&gt;0, (25+30*D9)/E9,0)</f>
        <v>0</v>
      </c>
      <c r="G9" s="6"/>
    </row>
    <row r="10" spans="1:7" x14ac:dyDescent="0.25">
      <c r="A10" s="14">
        <v>3</v>
      </c>
      <c r="B10" s="48"/>
      <c r="C10" s="61"/>
      <c r="D10" s="27"/>
      <c r="E10" s="14"/>
      <c r="F10" s="6">
        <f>IF(Table14[[#This Row],[Numar de autori]]&gt;0, (25+30*D10)/E10,0)</f>
        <v>0</v>
      </c>
      <c r="G10" s="6"/>
    </row>
    <row r="11" spans="1:7" x14ac:dyDescent="0.25">
      <c r="A11" s="14">
        <v>4</v>
      </c>
      <c r="B11" s="56"/>
      <c r="C11" s="61"/>
      <c r="D11" s="27"/>
      <c r="E11" s="14"/>
      <c r="F11" s="6">
        <f>IF(Table14[[#This Row],[Numar de autori]]&gt;0, (25+30*D11)/E11,0)</f>
        <v>0</v>
      </c>
      <c r="G11" s="6"/>
    </row>
    <row r="12" spans="1:7" x14ac:dyDescent="0.25">
      <c r="A12" s="14">
        <v>6</v>
      </c>
      <c r="B12" s="50"/>
      <c r="C12" s="61"/>
      <c r="D12" s="27"/>
      <c r="E12" s="14"/>
      <c r="F12" s="6">
        <f>IF(Table14[[#This Row],[Numar de autori]]&gt;0, (25+30*D12)/E12,0)</f>
        <v>0</v>
      </c>
      <c r="G12" s="6"/>
    </row>
    <row r="13" spans="1:7" x14ac:dyDescent="0.25">
      <c r="A13" s="14">
        <v>7</v>
      </c>
      <c r="B13" s="50"/>
      <c r="C13" s="61"/>
      <c r="D13" s="27"/>
      <c r="E13" s="14"/>
      <c r="F13" s="6">
        <f>IF(Table14[[#This Row],[Numar de autori]]&gt;0, (25+30*D13)/E13,0)</f>
        <v>0</v>
      </c>
      <c r="G13" s="6"/>
    </row>
    <row r="14" spans="1:7" x14ac:dyDescent="0.25">
      <c r="A14" s="27">
        <v>8</v>
      </c>
      <c r="B14" s="51"/>
      <c r="C14" s="61"/>
      <c r="D14" s="27"/>
      <c r="E14" s="14"/>
      <c r="F14" s="6">
        <f>IF(Table14[[#This Row],[Numar de autori]]&gt;0, (25+30*D14)/E14,0)</f>
        <v>0</v>
      </c>
      <c r="G14" s="6"/>
    </row>
    <row r="15" spans="1:7" x14ac:dyDescent="0.25">
      <c r="A15" s="34"/>
      <c r="B15" s="30" t="s">
        <v>8</v>
      </c>
      <c r="C15" s="28">
        <f>COUNTA(C8:C14)</f>
        <v>0</v>
      </c>
      <c r="D15" s="47">
        <f>SUM(D8:D14)</f>
        <v>0</v>
      </c>
      <c r="E15" s="77"/>
      <c r="F15" s="78">
        <f>SUM(F8:F14)</f>
        <v>0</v>
      </c>
      <c r="G15" s="6"/>
    </row>
    <row r="16" spans="1:7" x14ac:dyDescent="0.25">
      <c r="A16" s="7"/>
      <c r="B16" s="10"/>
      <c r="C16" s="8"/>
      <c r="D16" s="8"/>
      <c r="E16" s="7"/>
      <c r="F16" s="16"/>
      <c r="G16" s="9"/>
    </row>
    <row r="18" spans="1:8" ht="25.5" x14ac:dyDescent="0.25">
      <c r="A18" s="11" t="s">
        <v>0</v>
      </c>
      <c r="B18" s="12" t="s">
        <v>52</v>
      </c>
      <c r="C18" s="12" t="s">
        <v>5</v>
      </c>
      <c r="D18" s="84" t="s">
        <v>15</v>
      </c>
      <c r="E18" s="12" t="s">
        <v>3</v>
      </c>
      <c r="F18" s="13" t="s">
        <v>4</v>
      </c>
      <c r="G18" s="108"/>
      <c r="H18" s="109"/>
    </row>
    <row r="19" spans="1:8" x14ac:dyDescent="0.25">
      <c r="A19" s="3">
        <v>1</v>
      </c>
      <c r="B19" s="19"/>
      <c r="C19" s="4"/>
      <c r="D19" s="112"/>
      <c r="E19" s="111"/>
      <c r="F19" s="54">
        <f>IF(Table48[[#This Row],[Numar de autori]]&gt;0, 20/Table48[[#This Row],[Numar de autori]],0)</f>
        <v>0</v>
      </c>
      <c r="G19" s="75"/>
    </row>
    <row r="20" spans="1:8" x14ac:dyDescent="0.25">
      <c r="A20" s="3">
        <v>2</v>
      </c>
      <c r="B20" s="49"/>
      <c r="C20" s="4"/>
      <c r="D20" s="112"/>
      <c r="E20" s="111"/>
      <c r="F20" s="54">
        <f>IF(Table48[[#This Row],[Numar de autori]]&gt;0, 20/Table48[[#This Row],[Numar de autori]],0)</f>
        <v>0</v>
      </c>
      <c r="G20" s="75"/>
    </row>
    <row r="21" spans="1:8" x14ac:dyDescent="0.25">
      <c r="A21" s="3">
        <v>3</v>
      </c>
      <c r="B21" s="49"/>
      <c r="C21" s="4"/>
      <c r="D21" s="112"/>
      <c r="E21" s="111"/>
      <c r="F21" s="54">
        <f>IF(Table48[[#This Row],[Numar de autori]]&gt;0, 20/Table48[[#This Row],[Numar de autori]],0)</f>
        <v>0</v>
      </c>
      <c r="G21" s="75"/>
    </row>
    <row r="22" spans="1:8" x14ac:dyDescent="0.25">
      <c r="A22" s="3">
        <v>4</v>
      </c>
      <c r="B22" s="4"/>
      <c r="C22" s="4"/>
      <c r="D22" s="112"/>
      <c r="E22" s="111"/>
      <c r="F22" s="54">
        <f>IF(Table48[[#This Row],[Numar de autori]]&gt;0, 20/Table48[[#This Row],[Numar de autori]],0)</f>
        <v>0</v>
      </c>
      <c r="G22" s="75"/>
    </row>
    <row r="23" spans="1:8" x14ac:dyDescent="0.25">
      <c r="A23" s="3">
        <v>5</v>
      </c>
      <c r="B23" s="4"/>
      <c r="C23" s="4"/>
      <c r="D23" s="112"/>
      <c r="E23" s="111"/>
      <c r="F23" s="54">
        <f>IF(Table48[[#This Row],[Numar de autori]]&gt;0, 20/Table48[[#This Row],[Numar de autori]],0)</f>
        <v>0</v>
      </c>
      <c r="G23" s="75"/>
    </row>
    <row r="24" spans="1:8" x14ac:dyDescent="0.25">
      <c r="A24" s="3">
        <v>6</v>
      </c>
      <c r="B24" s="4"/>
      <c r="C24" s="4"/>
      <c r="D24" s="112"/>
      <c r="E24" s="111"/>
      <c r="F24" s="54">
        <f>IF(Table48[[#This Row],[Numar de autori]]&gt;0, 20/Table48[[#This Row],[Numar de autori]],0)</f>
        <v>0</v>
      </c>
      <c r="G24" s="75"/>
    </row>
    <row r="25" spans="1:8" x14ac:dyDescent="0.25">
      <c r="A25" s="3">
        <v>7</v>
      </c>
      <c r="B25" s="4"/>
      <c r="C25" s="4"/>
      <c r="D25" s="112"/>
      <c r="E25" s="111"/>
      <c r="F25" s="54">
        <f>IF(Table48[[#This Row],[Numar de autori]]&gt;0, 20/Table48[[#This Row],[Numar de autori]],0)</f>
        <v>0</v>
      </c>
      <c r="G25" s="75"/>
    </row>
    <row r="26" spans="1:8" x14ac:dyDescent="0.25">
      <c r="A26" s="33"/>
      <c r="B26" s="74" t="s">
        <v>9</v>
      </c>
      <c r="C26" s="74">
        <f>COUNTA(C19:C25)</f>
        <v>0</v>
      </c>
      <c r="D26" s="88"/>
      <c r="E26" s="88"/>
      <c r="F26" s="83">
        <f>SUM(F19:F25)</f>
        <v>0</v>
      </c>
      <c r="G26" s="76"/>
    </row>
    <row r="29" spans="1:8" ht="25.5" x14ac:dyDescent="0.25">
      <c r="A29" s="11" t="s">
        <v>0</v>
      </c>
      <c r="B29" s="12" t="s">
        <v>50</v>
      </c>
      <c r="C29" s="12" t="s">
        <v>1</v>
      </c>
      <c r="D29" s="22" t="s">
        <v>6</v>
      </c>
      <c r="E29" s="12" t="s">
        <v>3</v>
      </c>
      <c r="F29" s="13" t="s">
        <v>4</v>
      </c>
      <c r="G29" s="85"/>
    </row>
    <row r="30" spans="1:8" x14ac:dyDescent="0.25">
      <c r="A30" s="53">
        <v>1</v>
      </c>
      <c r="B30" s="19"/>
      <c r="C30" s="17"/>
      <c r="D30" s="62"/>
      <c r="E30" s="63"/>
      <c r="F30" s="64">
        <f>IF(Table610[[#This Row],[Numar de autori]]&gt;0, 25/Table610[[#This Row],[Numar de autori]],0)</f>
        <v>0</v>
      </c>
      <c r="G30" s="15"/>
    </row>
    <row r="31" spans="1:8" x14ac:dyDescent="0.25">
      <c r="A31" s="53"/>
      <c r="B31" s="17"/>
      <c r="C31" s="17"/>
      <c r="D31" s="65"/>
      <c r="E31" s="63"/>
      <c r="F31" s="64">
        <f>IF(Table610[[#This Row],[Numar de autori]]&gt;0, 25/Table610[[#This Row],[Numar de autori]],0)</f>
        <v>0</v>
      </c>
      <c r="G31" s="15"/>
    </row>
    <row r="32" spans="1:8" x14ac:dyDescent="0.25">
      <c r="A32" s="53"/>
      <c r="B32" s="17"/>
      <c r="C32" s="17"/>
      <c r="D32" s="65"/>
      <c r="E32" s="63"/>
      <c r="F32" s="64">
        <f>IF(Table610[[#This Row],[Numar de autori]]&gt;0, 25/Table610[[#This Row],[Numar de autori]],0)</f>
        <v>0</v>
      </c>
      <c r="G32" s="15"/>
    </row>
    <row r="33" spans="1:9" x14ac:dyDescent="0.25">
      <c r="A33" s="53"/>
      <c r="B33" s="17"/>
      <c r="C33" s="17"/>
      <c r="D33" s="65"/>
      <c r="E33" s="63"/>
      <c r="F33" s="64">
        <f>IF(Table610[[#This Row],[Numar de autori]]&gt;0, 25/Table610[[#This Row],[Numar de autori]],0)</f>
        <v>0</v>
      </c>
      <c r="G33" s="15"/>
    </row>
    <row r="34" spans="1:9" x14ac:dyDescent="0.25">
      <c r="A34" s="53"/>
      <c r="B34" s="17"/>
      <c r="C34" s="17"/>
      <c r="D34" s="65"/>
      <c r="E34" s="63"/>
      <c r="F34" s="64">
        <f>IF(Table610[[#This Row],[Numar de autori]]&gt;0, 25/Table610[[#This Row],[Numar de autori]],0)</f>
        <v>0</v>
      </c>
      <c r="G34" s="15"/>
    </row>
    <row r="35" spans="1:9" x14ac:dyDescent="0.25">
      <c r="A35" s="29"/>
      <c r="B35" s="30" t="s">
        <v>10</v>
      </c>
      <c r="C35" s="30">
        <f>COUNTIF(E30:E34,"&gt;0")</f>
        <v>0</v>
      </c>
      <c r="D35" s="31"/>
      <c r="E35" s="86"/>
      <c r="F35" s="87">
        <f>SUM(F30:F34)</f>
        <v>0</v>
      </c>
      <c r="G35" s="15"/>
    </row>
    <row r="36" spans="1:9" x14ac:dyDescent="0.25">
      <c r="A36" s="3"/>
      <c r="B36" s="5"/>
      <c r="C36" s="4"/>
      <c r="D36" s="4"/>
      <c r="E36" s="3"/>
      <c r="F36" s="3"/>
      <c r="G36" s="5"/>
    </row>
    <row r="37" spans="1:9" ht="25.5" x14ac:dyDescent="0.25">
      <c r="A37" s="11" t="s">
        <v>0</v>
      </c>
      <c r="B37" s="12" t="s">
        <v>49</v>
      </c>
      <c r="C37" s="12" t="s">
        <v>7</v>
      </c>
      <c r="D37" s="23" t="s">
        <v>6</v>
      </c>
      <c r="E37" s="12" t="s">
        <v>3</v>
      </c>
      <c r="F37" s="13" t="s">
        <v>4</v>
      </c>
      <c r="G37" s="85"/>
    </row>
    <row r="38" spans="1:9" x14ac:dyDescent="0.25">
      <c r="A38" s="3">
        <v>1</v>
      </c>
      <c r="B38" s="19"/>
      <c r="C38" s="19"/>
      <c r="D38" s="18"/>
      <c r="E38" s="3"/>
      <c r="F38" s="64">
        <f>IF(Table59[[#This Row],[Numar de autori]]&gt;0, 15/Table59[[#This Row],[Numar de autori]],0)</f>
        <v>0</v>
      </c>
      <c r="G38" s="6"/>
    </row>
    <row r="39" spans="1:9" x14ac:dyDescent="0.25">
      <c r="A39" s="3"/>
      <c r="B39" s="57"/>
      <c r="C39" s="58"/>
      <c r="D39" s="18"/>
      <c r="E39" s="3"/>
      <c r="F39" s="64">
        <f>IF(Table59[[#This Row],[Numar de autori]]&gt;0, 15/Table59[[#This Row],[Numar de autori]],0)</f>
        <v>0</v>
      </c>
      <c r="G39" s="6"/>
    </row>
    <row r="40" spans="1:9" x14ac:dyDescent="0.25">
      <c r="A40" s="3"/>
      <c r="B40" s="55"/>
      <c r="C40" s="46"/>
      <c r="D40" s="14"/>
      <c r="E40" s="3"/>
      <c r="F40" s="64">
        <f>IF(Table59[[#This Row],[Numar de autori]]&gt;0, 15/Table59[[#This Row],[Numar de autori]],0)</f>
        <v>0</v>
      </c>
      <c r="G40" s="6"/>
    </row>
    <row r="41" spans="1:9" x14ac:dyDescent="0.25">
      <c r="A41" s="3"/>
      <c r="B41" s="4"/>
      <c r="C41" s="4"/>
      <c r="D41" s="14"/>
      <c r="E41" s="3"/>
      <c r="F41" s="64">
        <f>IF(Table59[[#This Row],[Numar de autori]]&gt;0, 15/Table59[[#This Row],[Numar de autori]],0)</f>
        <v>0</v>
      </c>
      <c r="G41" s="6"/>
    </row>
    <row r="42" spans="1:9" x14ac:dyDescent="0.25">
      <c r="A42" s="3"/>
      <c r="B42" s="49"/>
      <c r="C42" s="19"/>
      <c r="D42" s="18"/>
      <c r="E42" s="3"/>
      <c r="F42" s="64">
        <f>IF(Table59[[#This Row],[Numar de autori]]&gt;0, 15/Table59[[#This Row],[Numar de autori]],0)</f>
        <v>0</v>
      </c>
      <c r="G42" s="6"/>
    </row>
    <row r="43" spans="1:9" x14ac:dyDescent="0.25">
      <c r="A43" s="29"/>
      <c r="B43" s="30" t="s">
        <v>11</v>
      </c>
      <c r="C43" s="30">
        <f>COUNTA(C38:C42)</f>
        <v>0</v>
      </c>
      <c r="D43" s="31"/>
      <c r="E43" s="89"/>
      <c r="F43" s="87">
        <f>SUM(F38:F42)</f>
        <v>0</v>
      </c>
      <c r="G43" s="6"/>
    </row>
    <row r="44" spans="1:9" x14ac:dyDescent="0.25">
      <c r="I44" s="79"/>
    </row>
    <row r="45" spans="1:9" ht="25.5" x14ac:dyDescent="0.25">
      <c r="A45" s="11" t="s">
        <v>0</v>
      </c>
      <c r="B45" s="12" t="s">
        <v>39</v>
      </c>
      <c r="C45" s="12" t="s">
        <v>14</v>
      </c>
      <c r="D45" s="22" t="s">
        <v>40</v>
      </c>
      <c r="E45" s="12" t="s">
        <v>3</v>
      </c>
      <c r="F45" s="13" t="s">
        <v>4</v>
      </c>
      <c r="I45" s="79"/>
    </row>
    <row r="46" spans="1:9" x14ac:dyDescent="0.25">
      <c r="A46" s="3">
        <v>1</v>
      </c>
      <c r="B46" s="19"/>
      <c r="C46" s="19"/>
      <c r="D46" s="14"/>
      <c r="E46" s="3"/>
      <c r="F46" s="64">
        <f>IF(Table592[[#This Row],[Numar de autori]]&gt;0,IF(Table592[[#This Row],[International / National]]="International", 35/Table592[[#This Row],[Numar de autori]],25/Table592[[#This Row],[Numar de autori]]),0)</f>
        <v>0</v>
      </c>
      <c r="I46" s="79"/>
    </row>
    <row r="47" spans="1:9" x14ac:dyDescent="0.25">
      <c r="A47" s="3">
        <v>2</v>
      </c>
      <c r="B47" s="19"/>
      <c r="C47" s="19"/>
      <c r="D47" s="14"/>
      <c r="E47" s="3"/>
      <c r="F47" s="64">
        <f>IF(Table592[[#This Row],[Numar de autori]]&gt;0,IF(Table592[[#This Row],[International / National]]="International", 35/Table592[[#This Row],[Numar de autori]],25/Table592[[#This Row],[Numar de autori]]),0)</f>
        <v>0</v>
      </c>
      <c r="I47" s="79"/>
    </row>
    <row r="48" spans="1:9" x14ac:dyDescent="0.25">
      <c r="A48" s="3"/>
      <c r="B48" s="55"/>
      <c r="C48" s="19"/>
      <c r="D48" s="14"/>
      <c r="E48" s="3"/>
      <c r="F48" s="64">
        <f>IF(Table592[[#This Row],[Numar de autori]]&gt;0,IF(Table592[[#This Row],[International / National]]="International", 35/Table592[[#This Row],[Numar de autori]],25/Table592[[#This Row],[Numar de autori]]),0)</f>
        <v>0</v>
      </c>
      <c r="I48" s="79"/>
    </row>
    <row r="49" spans="1:9" x14ac:dyDescent="0.25">
      <c r="A49" s="3"/>
      <c r="B49" s="49"/>
      <c r="C49" s="19"/>
      <c r="D49" s="14"/>
      <c r="E49" s="3"/>
      <c r="F49" s="64">
        <f>IF(Table592[[#This Row],[Numar de autori]]&gt;0,IF(Table592[[#This Row],[International / National]]="International", 35/Table592[[#This Row],[Numar de autori]],25/Table592[[#This Row],[Numar de autori]]),0)</f>
        <v>0</v>
      </c>
      <c r="I49" s="79"/>
    </row>
    <row r="50" spans="1:9" x14ac:dyDescent="0.25">
      <c r="A50" s="29"/>
      <c r="B50" s="30" t="s">
        <v>41</v>
      </c>
      <c r="C50" s="30">
        <f>COUNTIF(C46:C49, "International")</f>
        <v>0</v>
      </c>
      <c r="D50" s="31"/>
      <c r="E50" s="89"/>
      <c r="F50" s="101">
        <f>SUMIF(C46:C49,"International",F46:F49)</f>
        <v>0</v>
      </c>
      <c r="I50" s="79"/>
    </row>
    <row r="51" spans="1:9" x14ac:dyDescent="0.25">
      <c r="A51" s="98"/>
      <c r="B51" s="30" t="s">
        <v>42</v>
      </c>
      <c r="C51" s="100">
        <f>COUNTIF(C46:C49, "National")</f>
        <v>0</v>
      </c>
      <c r="D51" s="99"/>
      <c r="E51" s="98"/>
      <c r="F51" s="101">
        <f>SUMIF(C46:C49,"National", F46:F49)</f>
        <v>0</v>
      </c>
      <c r="I51" s="79"/>
    </row>
    <row r="52" spans="1:9" x14ac:dyDescent="0.25">
      <c r="I52" s="79"/>
    </row>
    <row r="53" spans="1:9" ht="38.25" x14ac:dyDescent="0.25">
      <c r="A53" s="11" t="s">
        <v>0</v>
      </c>
      <c r="B53" s="24" t="s">
        <v>25</v>
      </c>
      <c r="C53" s="24" t="s">
        <v>12</v>
      </c>
      <c r="D53" s="105" t="s">
        <v>13</v>
      </c>
      <c r="E53" s="25" t="s">
        <v>14</v>
      </c>
      <c r="F53" s="26" t="s">
        <v>4</v>
      </c>
      <c r="G53" s="85"/>
      <c r="I53" s="80"/>
    </row>
    <row r="54" spans="1:9" x14ac:dyDescent="0.25">
      <c r="A54" s="14">
        <v>1</v>
      </c>
      <c r="B54" s="17"/>
      <c r="C54" s="4"/>
      <c r="D54" s="14"/>
      <c r="E54" s="4"/>
      <c r="F54" s="110">
        <f>IF(Table61012[[#This Row],[Functia (Director/Membru)]]="Director",5,1)*IF(Table61012[[#This Row],[International / National]]="International",4,2)*Table61012[[#This Row],[Ani]]*2.5</f>
        <v>0</v>
      </c>
      <c r="G54" s="15"/>
      <c r="I54" s="80"/>
    </row>
    <row r="55" spans="1:9" x14ac:dyDescent="0.25">
      <c r="A55" s="14">
        <v>2</v>
      </c>
      <c r="B55" s="17"/>
      <c r="C55" s="19"/>
      <c r="D55" s="20"/>
      <c r="E55" s="4"/>
      <c r="F55" s="110">
        <f>IF(Table61012[[#This Row],[Functia (Director/Membru)]]="Director",5,1)*IF(Table61012[[#This Row],[International / National]]="International",4,2)*Table61012[[#This Row],[Ani]]*2.5</f>
        <v>0</v>
      </c>
      <c r="G55" s="15"/>
      <c r="I55" s="79"/>
    </row>
    <row r="56" spans="1:9" x14ac:dyDescent="0.25">
      <c r="A56" s="14"/>
      <c r="B56" s="19"/>
      <c r="C56" s="19"/>
      <c r="D56" s="20"/>
      <c r="E56" s="4"/>
      <c r="F56" s="110">
        <f>IF(Table61012[[#This Row],[Functia (Director/Membru)]]="Director",5,1)*IF(Table61012[[#This Row],[International / National]]="International",4,2)*Table61012[[#This Row],[Ani]]*2.5</f>
        <v>0</v>
      </c>
      <c r="G56" s="15"/>
      <c r="I56" s="81"/>
    </row>
    <row r="57" spans="1:9" x14ac:dyDescent="0.25">
      <c r="A57" s="14"/>
      <c r="B57" s="19"/>
      <c r="C57" s="19"/>
      <c r="D57" s="20"/>
      <c r="E57" s="4"/>
      <c r="F57" s="110">
        <f>IF(Table61012[[#This Row],[Functia (Director/Membru)]]="Director",5,1)*IF(Table61012[[#This Row],[International / National]]="International",4,2)*Table61012[[#This Row],[Ani]]*2.5</f>
        <v>0</v>
      </c>
      <c r="G57" s="15"/>
      <c r="I57" s="82"/>
    </row>
    <row r="58" spans="1:9" x14ac:dyDescent="0.25">
      <c r="A58" s="14"/>
      <c r="B58" s="19"/>
      <c r="C58" s="19"/>
      <c r="D58" s="20"/>
      <c r="E58" s="4"/>
      <c r="F58" s="110">
        <f>IF(Table61012[[#This Row],[Functia (Director/Membru)]]="Director",5,1)*IF(Table61012[[#This Row],[International / National]]="International",4,2)*Table61012[[#This Row],[Ani]]*2.5</f>
        <v>0</v>
      </c>
      <c r="G58" s="15"/>
      <c r="I58" s="79"/>
    </row>
    <row r="59" spans="1:9" x14ac:dyDescent="0.25">
      <c r="A59" s="14"/>
      <c r="B59" s="19"/>
      <c r="C59" s="19"/>
      <c r="D59" s="20"/>
      <c r="E59" s="4"/>
      <c r="F59" s="110">
        <f>IF(Table61012[[#This Row],[Functia (Director/Membru)]]="Director",5,1)*IF(Table61012[[#This Row],[International / National]]="International",4,2)*Table61012[[#This Row],[Ani]]*2.5</f>
        <v>0</v>
      </c>
      <c r="G59" s="15"/>
    </row>
    <row r="60" spans="1:9" x14ac:dyDescent="0.25">
      <c r="A60" s="14"/>
      <c r="B60" s="19"/>
      <c r="C60" s="19"/>
      <c r="D60" s="20"/>
      <c r="E60" s="4"/>
      <c r="F60" s="110">
        <f>IF(Table61012[[#This Row],[Functia (Director/Membru)]]="Director",5,1)*IF(Table61012[[#This Row],[International / National]]="International",4,2)*Table61012[[#This Row],[Ani]]*2.5</f>
        <v>0</v>
      </c>
      <c r="G60" s="15"/>
    </row>
    <row r="61" spans="1:9" x14ac:dyDescent="0.25">
      <c r="A61" s="29"/>
      <c r="B61" s="30" t="s">
        <v>16</v>
      </c>
      <c r="C61" s="30">
        <f>COUNTA(C54:C60)</f>
        <v>0</v>
      </c>
      <c r="D61" s="30"/>
      <c r="E61" s="31"/>
      <c r="F61" s="32">
        <f>SUM(F54:F60)</f>
        <v>0</v>
      </c>
      <c r="G61" s="15"/>
    </row>
    <row r="62" spans="1:9" x14ac:dyDescent="0.25">
      <c r="A62" s="92"/>
      <c r="B62" s="91" t="s">
        <v>34</v>
      </c>
      <c r="C62" s="91"/>
      <c r="D62" s="91"/>
      <c r="E62" s="90"/>
      <c r="F62" s="93">
        <f>SUMIFS(F$54:F$60,C$54:C$60,"Director",E$54:E$60,"International")</f>
        <v>0</v>
      </c>
    </row>
    <row r="63" spans="1:9" x14ac:dyDescent="0.25">
      <c r="A63" s="92"/>
      <c r="B63" s="91" t="s">
        <v>35</v>
      </c>
      <c r="C63" s="91"/>
      <c r="D63" s="91"/>
      <c r="E63" s="90"/>
      <c r="F63" s="93">
        <f>SUMIFS(F$54:F$60,C$54:C$60,"Director",E$54:E$60,"National")</f>
        <v>0</v>
      </c>
    </row>
    <row r="64" spans="1:9" x14ac:dyDescent="0.25">
      <c r="A64" s="92"/>
      <c r="B64" s="91" t="s">
        <v>36</v>
      </c>
      <c r="C64" s="91"/>
      <c r="D64" s="91"/>
      <c r="E64" s="90"/>
      <c r="F64" s="93">
        <f>SUMIFS(F$54:F$60,C$54:C$60,"Membru",E$54:E$60,"International")</f>
        <v>0</v>
      </c>
    </row>
    <row r="65" spans="1:6" x14ac:dyDescent="0.25">
      <c r="A65" s="92"/>
      <c r="B65" s="91" t="s">
        <v>37</v>
      </c>
      <c r="C65" s="91"/>
      <c r="D65" s="91"/>
      <c r="E65" s="90"/>
      <c r="F65" s="93">
        <f>SUMIFS(F$54:F$60,C$54:C$60,"Membru",E$54:E$60,"National")</f>
        <v>0</v>
      </c>
    </row>
    <row r="66" spans="1:6" x14ac:dyDescent="0.25">
      <c r="A66" s="94"/>
      <c r="B66" s="95" t="s">
        <v>38</v>
      </c>
      <c r="C66" s="95"/>
      <c r="D66" s="95"/>
      <c r="E66" s="96"/>
      <c r="F66" s="97">
        <f>COUNTIF(C54:C60,"Director")</f>
        <v>0</v>
      </c>
    </row>
  </sheetData>
  <mergeCells count="2">
    <mergeCell ref="C4:F4"/>
    <mergeCell ref="C5:F5"/>
  </mergeCells>
  <dataValidations disablePrompts="1" count="3">
    <dataValidation type="list" allowBlank="1" showInputMessage="1" showErrorMessage="1" sqref="E54:E60" xr:uid="{00000000-0002-0000-0100-000000000000}">
      <formula1>"National, International"</formula1>
    </dataValidation>
    <dataValidation type="list" allowBlank="1" showInputMessage="1" showErrorMessage="1" sqref="C54:C60" xr:uid="{00000000-0002-0000-0100-000001000000}">
      <formula1>"Director, Membru"</formula1>
    </dataValidation>
    <dataValidation type="list" allowBlank="1" showInputMessage="1" showErrorMessage="1" sqref="C46:C49" xr:uid="{9F7E988E-4F7D-4990-B607-E62499A13896}">
      <formula1>"International, National"</formula1>
    </dataValidation>
  </dataValidations>
  <pageMargins left="0.59055118110236227" right="0.59055118110236227" top="1.1023622047244095" bottom="0.98425196850393704" header="0.31496062992125984" footer="0.31496062992125984"/>
  <pageSetup paperSize="9" scale="66" fitToHeight="0" orientation="landscape" r:id="rId1"/>
  <headerFooter>
    <oddHeader>&amp;L&amp;G&amp;C&amp;G&amp;R&amp;G</oddHeader>
    <oddFooter>&amp;L&amp;G&amp;C&amp;P&amp;R&amp;G</oddFooter>
  </headerFooter>
  <drawing r:id="rId2"/>
  <legacyDrawingHF r:id="rId3"/>
  <tableParts count="6">
    <tablePart r:id="rId4"/>
    <tablePart r:id="rId5"/>
    <tablePart r:id="rId6"/>
    <tablePart r:id="rId7"/>
    <tablePart r:id="rId8"/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38"/>
  <sheetViews>
    <sheetView zoomScaleNormal="100" zoomScalePageLayoutView="115" workbookViewId="0">
      <selection activeCell="D15" sqref="D15"/>
    </sheetView>
  </sheetViews>
  <sheetFormatPr defaultRowHeight="12.75" x14ac:dyDescent="0.2"/>
  <cols>
    <col min="1" max="1" width="5" style="35" customWidth="1"/>
    <col min="2" max="2" width="45.85546875" style="35" customWidth="1"/>
    <col min="3" max="3" width="17.42578125" style="35" customWidth="1"/>
    <col min="4" max="4" width="16.85546875" style="35" customWidth="1"/>
    <col min="5" max="16384" width="9.140625" style="35"/>
  </cols>
  <sheetData>
    <row r="2" spans="1:4" ht="15.75" x14ac:dyDescent="0.25">
      <c r="B2" s="70" t="s">
        <v>55</v>
      </c>
      <c r="D2" s="114" t="s">
        <v>61</v>
      </c>
    </row>
    <row r="3" spans="1:4" ht="15.75" x14ac:dyDescent="0.25">
      <c r="B3" s="70"/>
    </row>
    <row r="4" spans="1:4" x14ac:dyDescent="0.2">
      <c r="B4" s="73" t="s">
        <v>30</v>
      </c>
      <c r="C4" s="69" t="str">
        <f>'Activitatea de cercetare'!C4:F4</f>
        <v>Nnnn Pppp</v>
      </c>
    </row>
    <row r="5" spans="1:4" x14ac:dyDescent="0.2">
      <c r="B5" s="35" t="s">
        <v>24</v>
      </c>
      <c r="C5" s="69" t="str">
        <f>'Activitatea de cercetare'!C5:F5</f>
        <v>Ingineria…...</v>
      </c>
    </row>
    <row r="6" spans="1:4" ht="13.5" thickBot="1" x14ac:dyDescent="0.25"/>
    <row r="7" spans="1:4" ht="13.5" thickBot="1" x14ac:dyDescent="0.25">
      <c r="A7" s="120" t="s">
        <v>21</v>
      </c>
      <c r="B7" s="121"/>
      <c r="C7" s="121"/>
      <c r="D7" s="122"/>
    </row>
    <row r="8" spans="1:4" ht="30" customHeight="1" thickBot="1" x14ac:dyDescent="0.25">
      <c r="A8" s="66" t="s">
        <v>0</v>
      </c>
      <c r="B8" s="36" t="s">
        <v>22</v>
      </c>
      <c r="C8" s="59" t="s">
        <v>23</v>
      </c>
      <c r="D8" s="37" t="s">
        <v>4</v>
      </c>
    </row>
    <row r="9" spans="1:4" ht="30" customHeight="1" x14ac:dyDescent="0.2">
      <c r="A9" s="67">
        <v>1</v>
      </c>
      <c r="B9" s="38" t="s">
        <v>53</v>
      </c>
      <c r="C9" s="41"/>
      <c r="D9" s="43">
        <f>'Activitatea de cercetare'!F15</f>
        <v>0</v>
      </c>
    </row>
    <row r="10" spans="1:4" ht="30" customHeight="1" x14ac:dyDescent="0.2">
      <c r="A10" s="67">
        <v>2</v>
      </c>
      <c r="B10" s="71" t="s">
        <v>51</v>
      </c>
      <c r="C10" s="41"/>
      <c r="D10" s="43">
        <f>'Activitatea de cercetare'!F26</f>
        <v>0</v>
      </c>
    </row>
    <row r="11" spans="1:4" ht="42.6" customHeight="1" x14ac:dyDescent="0.2">
      <c r="A11" s="67">
        <v>3</v>
      </c>
      <c r="B11" s="39" t="s">
        <v>44</v>
      </c>
      <c r="C11" s="41"/>
      <c r="D11" s="44">
        <f>'Activitatea de cercetare'!F35</f>
        <v>0</v>
      </c>
    </row>
    <row r="12" spans="1:4" ht="42.6" customHeight="1" x14ac:dyDescent="0.2">
      <c r="A12" s="67">
        <v>4</v>
      </c>
      <c r="B12" s="60" t="s">
        <v>45</v>
      </c>
      <c r="C12" s="41"/>
      <c r="D12" s="44">
        <f>'Activitatea de cercetare'!F43</f>
        <v>0</v>
      </c>
    </row>
    <row r="13" spans="1:4" x14ac:dyDescent="0.2">
      <c r="A13" s="67">
        <v>5</v>
      </c>
      <c r="B13" s="123" t="s">
        <v>18</v>
      </c>
      <c r="C13" s="41" t="s">
        <v>17</v>
      </c>
      <c r="D13" s="45">
        <f>'Activitatea de cercetare'!F50</f>
        <v>0</v>
      </c>
    </row>
    <row r="14" spans="1:4" x14ac:dyDescent="0.2">
      <c r="A14" s="67">
        <v>6</v>
      </c>
      <c r="B14" s="124"/>
      <c r="C14" s="41" t="s">
        <v>19</v>
      </c>
      <c r="D14" s="45">
        <f>'Activitatea de cercetare'!F51</f>
        <v>0</v>
      </c>
    </row>
    <row r="15" spans="1:4" ht="24" x14ac:dyDescent="0.2">
      <c r="A15" s="67">
        <v>7</v>
      </c>
      <c r="B15" s="123" t="s">
        <v>25</v>
      </c>
      <c r="C15" s="40" t="s">
        <v>26</v>
      </c>
      <c r="D15" s="45">
        <f>'Activitatea de cercetare'!F62</f>
        <v>0</v>
      </c>
    </row>
    <row r="16" spans="1:4" x14ac:dyDescent="0.2">
      <c r="A16" s="67">
        <v>8</v>
      </c>
      <c r="B16" s="125"/>
      <c r="C16" s="41" t="s">
        <v>27</v>
      </c>
      <c r="D16" s="45">
        <f>'Activitatea de cercetare'!F63</f>
        <v>0</v>
      </c>
    </row>
    <row r="17" spans="1:4" ht="24" x14ac:dyDescent="0.2">
      <c r="A17" s="67">
        <v>9</v>
      </c>
      <c r="B17" s="125"/>
      <c r="C17" s="41" t="s">
        <v>28</v>
      </c>
      <c r="D17" s="45">
        <f>'Activitatea de cercetare'!F64</f>
        <v>0</v>
      </c>
    </row>
    <row r="18" spans="1:4" ht="13.5" thickBot="1" x14ac:dyDescent="0.25">
      <c r="A18" s="68">
        <v>10</v>
      </c>
      <c r="B18" s="125"/>
      <c r="C18" s="42" t="s">
        <v>29</v>
      </c>
      <c r="D18" s="45">
        <f>'Activitatea de cercetare'!F65</f>
        <v>0</v>
      </c>
    </row>
    <row r="19" spans="1:4" ht="15.75" customHeight="1" thickBot="1" x14ac:dyDescent="0.25">
      <c r="A19" s="126" t="s">
        <v>20</v>
      </c>
      <c r="B19" s="127"/>
      <c r="C19" s="127"/>
      <c r="D19" s="102">
        <f>SUM(D9:D18)</f>
        <v>0</v>
      </c>
    </row>
    <row r="22" spans="1:4" x14ac:dyDescent="0.2">
      <c r="A22" s="72" t="s">
        <v>31</v>
      </c>
      <c r="B22" s="103">
        <f ca="1">TODAY()</f>
        <v>43741</v>
      </c>
    </row>
    <row r="24" spans="1:4" x14ac:dyDescent="0.2">
      <c r="B24" s="72" t="s">
        <v>43</v>
      </c>
      <c r="C24" s="104"/>
      <c r="D24" s="104"/>
    </row>
    <row r="25" spans="1:4" x14ac:dyDescent="0.2">
      <c r="B25" s="72"/>
      <c r="C25" s="118"/>
      <c r="D25" s="118"/>
    </row>
    <row r="27" spans="1:4" x14ac:dyDescent="0.2">
      <c r="A27" s="117"/>
      <c r="B27" s="117"/>
      <c r="C27" s="117"/>
      <c r="D27" s="117"/>
    </row>
    <row r="28" spans="1:4" ht="13.5" thickBot="1" x14ac:dyDescent="0.25">
      <c r="A28" s="118"/>
      <c r="B28" s="118"/>
      <c r="C28" s="118"/>
      <c r="D28" s="118"/>
    </row>
    <row r="29" spans="1:4" ht="24.95" customHeight="1" thickBot="1" x14ac:dyDescent="0.25">
      <c r="B29" s="116" t="s">
        <v>63</v>
      </c>
      <c r="C29" s="115"/>
    </row>
    <row r="32" spans="1:4" x14ac:dyDescent="0.2">
      <c r="B32" s="35" t="s">
        <v>56</v>
      </c>
    </row>
    <row r="34" spans="2:3" x14ac:dyDescent="0.2">
      <c r="B34" s="35" t="s">
        <v>57</v>
      </c>
      <c r="C34" s="35" t="s">
        <v>60</v>
      </c>
    </row>
    <row r="36" spans="2:3" x14ac:dyDescent="0.2">
      <c r="B36" s="35" t="s">
        <v>58</v>
      </c>
      <c r="C36" s="35" t="s">
        <v>60</v>
      </c>
    </row>
    <row r="38" spans="2:3" x14ac:dyDescent="0.2">
      <c r="B38" s="35" t="s">
        <v>59</v>
      </c>
      <c r="C38" s="35" t="s">
        <v>60</v>
      </c>
    </row>
  </sheetData>
  <sheetProtection sheet="1" objects="1" scenarios="1"/>
  <mergeCells count="4">
    <mergeCell ref="A7:D7"/>
    <mergeCell ref="B13:B14"/>
    <mergeCell ref="B15:B18"/>
    <mergeCell ref="A19:C19"/>
  </mergeCells>
  <pageMargins left="0.78740157480314965" right="0.78740157480314965" top="1.1811023622047245" bottom="0.98425196850393704" header="0.31496062992125984" footer="0.31496062992125984"/>
  <pageSetup paperSize="9" orientation="portrait" r:id="rId1"/>
  <headerFooter>
    <oddHeader>&amp;L&amp;G&amp;C&amp;G&amp;R&amp;G</oddHeader>
    <oddFooter>&amp;L&amp;G&amp;R&amp;G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Activitatea de cercetare</vt:lpstr>
      <vt:lpstr>Punctaj</vt:lpstr>
      <vt:lpstr>'Activitatea de cercetare'!OLE_LINK1</vt:lpstr>
      <vt:lpstr>tip_functie</vt:lpstr>
      <vt:lpstr>tip_proiect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</dc:creator>
  <cp:lastModifiedBy>Paula</cp:lastModifiedBy>
  <cp:lastPrinted>2019-10-01T17:13:07Z</cp:lastPrinted>
  <dcterms:created xsi:type="dcterms:W3CDTF">2013-08-19T14:35:36Z</dcterms:created>
  <dcterms:modified xsi:type="dcterms:W3CDTF">2019-10-03T08:39:45Z</dcterms:modified>
</cp:coreProperties>
</file>